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 1" state="visible" r:id="rId5"/>
    <sheet sheetId="3" name="Week 2" state="visible" r:id="rId6"/>
    <sheet sheetId="4" name="Week 3" state="visible" r:id="rId7"/>
    <sheet sheetId="5" name="Week 4" state="visible" r:id="rId8"/>
    <sheet sheetId="6" name="Summary" state="visible" r:id="rId9"/>
  </sheets>
  <definedNames>
    <definedName name="_xlnm.Print_Area" localSheetId="1">'Week 1'!$A1:$I25</definedName>
    <definedName name="_xlnm.Print_Area" localSheetId="2">'Week 2'!$A1:$I25</definedName>
    <definedName name="_xlnm.Print_Area" localSheetId="3">'Week 3'!$A1:$I25</definedName>
    <definedName name="_xlnm.Print_Area" localSheetId="4">'Week 4'!$A1:$I25</definedName>
    <definedName name="_xlnm.Print_Titles" localSheetId="5">'Summary'!$1:$3</definedName>
  </definedNames>
  <calcPr calcId="171027" fullCalcOnLoad="1"/>
</workbook>
</file>

<file path=xl/sharedStrings.xml><?xml version="1.0" encoding="utf-8"?>
<sst xmlns="http://schemas.openxmlformats.org/spreadsheetml/2006/main" count="139" uniqueCount="55">
  <si>
    <t>Weekly timesheet</t>
  </si>
  <si>
    <t>A timesheet for one person, four weeks to a file. Type the start and finish times and the unpaid break for each day; the hours, the week’s total and a four-week summary work themselves out.</t>
  </si>
  <si>
    <t>How to use it</t>
  </si>
  <si>
    <t>1. On Week 1, type the person’s name, the first day of the week in Week starting, and their contracted hours a week. Hourly pay is optional. Weeks 2, 3 and 4 copy these and start 7, 14 and 21 days later.</t>
  </si>
  <si>
    <t>2. For each day worked, type the Start and Finish times (for example 9:00 and 17:30) and the unpaid break in minutes. Hours worked works itself out, in hours and hundredths: 7.50 is 7 hours 30 minutes. A finish earlier than the start, such as 22:00 to 06:00, is read as finishing the next morning.</t>
  </si>
  <si>
    <t>3. For a day of leave, type the hours in Leave (hours) and pick the Leave type: Annual leave, Bank holiday, Sick, TOIL or Other. Leave hours are kept apart from hours worked.</t>
  </si>
  <si>
    <t>4. Under the days: the week’s hours worked, leave hours, contracted hours, the difference, and pay for the hours worked if you typed an hourly pay.</t>
  </si>
  <si>
    <t>5. Print the week, sign it, and have the manager sign and date it.</t>
  </si>
  <si>
    <t>6. Summary adds up the four weeks.</t>
  </si>
  <si>
    <t>7. For the next four weeks, save a copy of the file and change the date on Week 1. Keep one file for each person.</t>
  </si>
  <si>
    <t>What the pay figure is</t>
  </si>
  <si>
    <t>Pay for hours worked is the hours worked × the hourly pay. It does not work out overtime rates, holiday pay, sick pay, tax or National Insurance; your payroll does that. Everyone must be paid at least the National Minimum Wage for the hours they work.</t>
  </si>
  <si>
    <t>Warning colours</t>
  </si>
  <si>
    <t>•  Amber Break cell: more than 6 hours worked and a break under 20 minutes. Workers aged 18 or over are usually entitled to one uninterrupted 20-minute break when they work more than 6 hours a day.</t>
  </si>
  <si>
    <t>•  Amber Start cell: less than 11 hours since the previous day’s finish. Workers aged 18 or over are usually entitled to 11 hours’ rest between working days. Weeks 2 to 4 also check Monday against the Sunday before.</t>
  </si>
  <si>
    <t>•  The checks use the rules for workers aged 18 or over. Under-18s have stricter limits, and some jobs have exceptions. The colours are a prompt to check, not a legal ruling.</t>
  </si>
  <si>
    <t>Keep your timesheets</t>
  </si>
  <si>
    <t>Records that show you paid the National Minimum Wage must be kept for at least 6 years. From 6 April 2026, records of annual leave and holiday pay must be kept for 6 years too.</t>
  </si>
  <si>
    <t>Printing</t>
  </si>
  <si>
    <t>Each week prints on one landscape A4 page, with room to sign.</t>
  </si>
  <si>
    <t>When the spreadsheet gets too much</t>
  </si>
  <si>
    <t>In Rotaleave, staff clock in and out on the iPhone or Android app or a shared kiosk tablet, and the hours land on a weekly timesheet for the manager to check and approve, next to the rota. Free for teams of 10 or fewer.</t>
  </si>
  <si>
    <t>Grey cells are worked out for you. Type only in the white cells.</t>
  </si>
  <si>
    <t>Made with Rotaleave - rotaleave.co.uk</t>
  </si>
  <si>
    <t>Free to use, copy and share in your business.</t>
  </si>
  <si>
    <t>Timesheet - Week 1</t>
  </si>
  <si>
    <t>Name</t>
  </si>
  <si>
    <t>Week starting</t>
  </si>
  <si>
    <t>Contracted hours a week</t>
  </si>
  <si>
    <t>Hourly pay (£), optional</t>
  </si>
  <si>
    <t>Day</t>
  </si>
  <si>
    <t>Date</t>
  </si>
  <si>
    <t>Start</t>
  </si>
  <si>
    <t>Finish</t>
  </si>
  <si>
    <t>Break (mins)</t>
  </si>
  <si>
    <t>Hours worked</t>
  </si>
  <si>
    <t>Leave (hours)</t>
  </si>
  <si>
    <t>Leave type</t>
  </si>
  <si>
    <t>Notes</t>
  </si>
  <si>
    <t>Week total</t>
  </si>
  <si>
    <t>Leave hours</t>
  </si>
  <si>
    <t>Contracted hours</t>
  </si>
  <si>
    <t>Hours worked and on leave, against contracted hours</t>
  </si>
  <si>
    <t>Pay for hours worked (hours × hourly pay)</t>
  </si>
  <si>
    <t>Employee signature</t>
  </si>
  <si>
    <t>Approved by (manager)</t>
  </si>
  <si>
    <t>Type times like 9:00 or 17:30 and the unpaid break in minutes. A finish earlier than the start counts as the next morning. Amber Break: over 6 hours worked with a break under 20 minutes. Amber Start: under 11 hours since the previous day’s finish.</t>
  </si>
  <si>
    <t>Timesheet - Week 2</t>
  </si>
  <si>
    <t>Timesheet - Week 3</t>
  </si>
  <si>
    <t>Timesheet - Week 4</t>
  </si>
  <si>
    <t>Four-week summary</t>
  </si>
  <si>
    <t>Week</t>
  </si>
  <si>
    <t>Difference</t>
  </si>
  <si>
    <t>Pay for hours worked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</si>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</sst>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dd d mmmm yyyy"/>
    <numFmt numFmtId="165" formatCode="£#,##0.00"/>
    <numFmt numFmtId="166" formatCode="dd/mm/yyyy"/>
    <numFmt numFmtId="167" formatCode="hh:mm"/>
    <numFmt numFmtId="168" formatCode="+0.00;-0.00;0.00"/>
  </numFmts>
  <fonts count="11" x14ac:knownFonts="1">
    <font>
      <color theme="1"/>
      <family val="2"/>
      <scheme val="minor"/>
      <sz val="11"/>
      <name val="Calibri"/>
    </font>
    <font>
      <b/>
      <color rgb="FFC2410C"/>
      <sz val="16"/>
    </font>
    <font>
      <b/>
      <sz val="12"/>
    </font>
    <font>
      <i/>
      <color rgb="FF71717A"/>
    </font>
    <font>
      <u/>
      <color rgb="FF0563C1"/>
      <sz val="10"/>
    </font>
    <font>
      <color rgb="FF71717A"/>
      <sz val="9"/>
    </font>
    <font>
      <b/>
      <color rgb="FFC2410C"/>
      <sz val="14"/>
    </font>
    <font>
      <u/>
      <color rgb="FF0563C1"/>
      <sz val="8"/>
    </font>
    <font>
      <b/>
    </font>
    <font>
      <b/>
      <color rgb="FFFFFFFF"/>
    </font>
    <font>
      <color rgb="FF71717A"/>
      <sz val="8"/>
    </font>
  </fonts>
  <fills count="4">
    <fill>
      <patternFill patternType="none"/>
    </fill>
    <fill>
      <patternFill patternType="gray125"/>
    </fill>
    <fill>
      <patternFill patternType="solid">
        <fgColor rgb="FF27272A"/>
      </patternFill>
    </fill>
    <fill>
      <patternFill patternType="solid">
        <fgColor rgb="FFF4F4F5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 style="thin">
        <color rgb="FFD4D4D8"/>
      </left>
      <right style="thin">
        <color rgb="FFD4D4D8"/>
      </right>
      <top style="medium">
        <color rgb="FF27272A"/>
      </top>
      <bottom style="thin">
        <color rgb="FFD4D4D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6" fontId="0" fillId="3" borderId="1" xfId="0" applyNumberFormat="1" applyFill="1" applyBorder="1"/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8" fillId="0" borderId="2" xfId="0" applyFont="1" applyBorder="1" applyAlignment="1">
      <alignment horizontal="right"/>
    </xf>
    <xf numFmtId="2" fontId="8" fillId="3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right"/>
    </xf>
    <xf numFmtId="2" fontId="8" fillId="3" borderId="1" xfId="0" applyNumberFormat="1" applyFont="1" applyFill="1" applyBorder="1" applyAlignment="1">
      <alignment horizontal="center"/>
    </xf>
    <xf numFmtId="168" fontId="8" fillId="3" borderId="1" xfId="0" applyNumberFormat="1" applyFont="1" applyFill="1" applyBorder="1" applyAlignment="1">
      <alignment horizontal="center"/>
    </xf>
    <xf numFmtId="165" fontId="8" fillId="3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vertical="top" wrapText="1"/>
    </xf>
    <xf numFmtId="0" fontId="0" fillId="3" borderId="1" xfId="0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left" vertical="center"/>
    </xf>
    <xf numFmtId="2" fontId="0" fillId="3" borderId="1" xfId="0" applyNumberFormat="1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left" vertical="center"/>
    </xf>
    <xf numFmtId="0" fontId="3" fillId="0" borderId="0" xfId="0" applyFont="1"/>
    <xf numFmtId="168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8" fillId="3" borderId="2" xfId="0" applyFont="1" applyFill="1" applyBorder="1"/>
    <xf numFmtId="168" fontId="8" fillId="3" borderId="2" xfId="0" applyNumberFormat="1" applyFont="1" applyFill="1" applyBorder="1" applyAlignment="1">
      <alignment horizontal="center"/>
    </xf>
    <xf numFmtId="165" fontId="8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11"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  <dxf>
      <font>
        <color rgb="FF92400E"/>
      </font>
      <fill>
        <patternFill patternType="solid">
          <fgColor rgb="FFFDE68A"/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rotaleave.co.uk/templates/timesheet-template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A33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0</v>
      </c>
    </row>
    <row r="2" ht="30" customHeight="1" spans="1:1" x14ac:dyDescent="0.25">
      <c r="A2" s="2" t="s">
        <v>1</v>
      </c>
    </row>
    <row r="4" spans="1:1" x14ac:dyDescent="0.25">
      <c r="A4" s="3" t="s">
        <v>2</v>
      </c>
    </row>
    <row r="5" ht="30" customHeight="1" spans="1:1" x14ac:dyDescent="0.25">
      <c r="A5" s="2" t="s">
        <v>3</v>
      </c>
    </row>
    <row r="6" ht="45" customHeight="1" spans="1:1" x14ac:dyDescent="0.25">
      <c r="A6" s="2" t="s">
        <v>4</v>
      </c>
    </row>
    <row r="7" ht="30" customHeight="1" spans="1:1" x14ac:dyDescent="0.25">
      <c r="A7" s="2" t="s">
        <v>5</v>
      </c>
    </row>
    <row r="8" ht="30" customHeight="1" spans="1:1" x14ac:dyDescent="0.25">
      <c r="A8" s="2" t="s">
        <v>6</v>
      </c>
    </row>
    <row r="9" ht="15" customHeight="1" spans="1:1" x14ac:dyDescent="0.25">
      <c r="A9" s="2" t="s">
        <v>7</v>
      </c>
    </row>
    <row r="10" ht="15" customHeight="1" spans="1:1" x14ac:dyDescent="0.25">
      <c r="A10" s="2" t="s">
        <v>8</v>
      </c>
    </row>
    <row r="11" ht="15" customHeight="1" spans="1:1" x14ac:dyDescent="0.25">
      <c r="A11" s="2" t="s">
        <v>9</v>
      </c>
    </row>
    <row r="13" spans="1:1" x14ac:dyDescent="0.25">
      <c r="A13" s="3" t="s">
        <v>10</v>
      </c>
    </row>
    <row r="14" ht="45" customHeight="1" spans="1:1" x14ac:dyDescent="0.25">
      <c r="A14" s="2" t="s">
        <v>11</v>
      </c>
    </row>
    <row r="16" spans="1:1" x14ac:dyDescent="0.25">
      <c r="A16" s="3" t="s">
        <v>12</v>
      </c>
    </row>
    <row r="17" ht="30" customHeight="1" spans="1:1" x14ac:dyDescent="0.25">
      <c r="A17" s="2" t="s">
        <v>13</v>
      </c>
    </row>
    <row r="18" ht="30" customHeight="1" spans="1:1" x14ac:dyDescent="0.25">
      <c r="A18" s="2" t="s">
        <v>14</v>
      </c>
    </row>
    <row r="19" ht="30" customHeight="1" spans="1:1" x14ac:dyDescent="0.25">
      <c r="A19" s="2" t="s">
        <v>15</v>
      </c>
    </row>
    <row r="21" spans="1:1" x14ac:dyDescent="0.25">
      <c r="A21" s="3" t="s">
        <v>16</v>
      </c>
    </row>
    <row r="22" ht="30" customHeight="1" spans="1:1" x14ac:dyDescent="0.25">
      <c r="A22" s="2" t="s">
        <v>17</v>
      </c>
    </row>
    <row r="24" spans="1:1" x14ac:dyDescent="0.25">
      <c r="A24" s="3" t="s">
        <v>18</v>
      </c>
    </row>
    <row r="25" ht="15" customHeight="1" spans="1:1" x14ac:dyDescent="0.25">
      <c r="A25" s="2" t="s">
        <v>19</v>
      </c>
    </row>
    <row r="27" spans="1:1" x14ac:dyDescent="0.25">
      <c r="A27" s="3" t="s">
        <v>20</v>
      </c>
    </row>
    <row r="28" ht="30" customHeight="1" spans="1:1" x14ac:dyDescent="0.25">
      <c r="A28" s="2" t="s">
        <v>21</v>
      </c>
    </row>
    <row r="30" ht="15" customHeight="1" spans="1:1" x14ac:dyDescent="0.25">
      <c r="A30" s="4" t="s">
        <v>22</v>
      </c>
    </row>
    <row r="32" spans="1:1" x14ac:dyDescent="0.25">
      <c r="A32" s="5" t="s">
        <v>23</v>
      </c>
    </row>
    <row r="33" spans="1:1" x14ac:dyDescent="0.25">
      <c r="A33" s="6" t="s">
        <v>24</v>
      </c>
    </row>
  </sheetData>
  <hyperlinks>
    <hyperlink ref="A32" r:id="rId1" tooltip="https://rotaleave.co.uk/templates/timesheet-template-excel"/>
  </hyperlinks>
  <pageMargins left="0.4" right="0.4" top="0.5" bottom="0.6" header="0.3" footer="0.3"/>
  <pageSetup paperSize="9" orientation="portrait" horizontalDpi="4294967295" verticalDpi="4294967295" scale="100" fitToWidth="1" fitToHeight="0"/>
  <headerFooter>
    <oddFooter>&amp;L&amp;8Made with Rotaleave - rotaleave.co.uk&amp;R&amp;8Page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6" topLeftCell="A7" activePane="bottomLeft" state="frozen"/>
      <selection pane="bottomLeft" activeCell="A7" sqref="A7"/>
    </sheetView>
  </sheetViews>
  <sheetFormatPr defaultRowHeight="15" outlineLevelRow="0" outlineLevelCol="0" x14ac:dyDescent="55"/>
  <cols>
    <col min="1" max="2" width="12" customWidth="1"/>
    <col min="6" max="7" width="10" customWidth="1"/>
    <col min="8" max="8" width="15" customWidth="1"/>
    <col min="9" max="9" width="46" customWidth="1"/>
  </cols>
  <sheetData>
    <row r="1" ht="22" customHeight="1" spans="1:9" x14ac:dyDescent="0.25">
      <c r="A1" s="7" t="s">
        <v>25</v>
      </c>
      <c r="I1" s="8" t="s">
        <v>23</v>
      </c>
    </row>
    <row r="3" ht="20" customHeight="1" spans="1:9" x14ac:dyDescent="0.25">
      <c r="A3" s="9" t="s">
        <v>26</v>
      </c>
      <c r="B3" s="10"/>
      <c r="C3" s="10"/>
      <c r="D3" s="10"/>
      <c r="E3" s="10"/>
      <c r="F3" s="9" t="s">
        <v>27</v>
      </c>
      <c r="G3" s="9"/>
      <c r="H3" s="11">
        <v>46328</v>
      </c>
      <c r="I3" s="11"/>
    </row>
    <row r="4" ht="30" customHeight="1" spans="1:9" x14ac:dyDescent="0.25">
      <c r="A4" s="9" t="s">
        <v>28</v>
      </c>
      <c r="B4" s="12"/>
      <c r="C4" s="12"/>
      <c r="F4" s="9" t="s">
        <v>29</v>
      </c>
      <c r="G4" s="9"/>
      <c r="H4" s="13"/>
      <c r="I4" s="13"/>
    </row>
    <row r="6" ht="30" customHeight="1" spans="1:9" x14ac:dyDescent="0.25">
      <c r="A6" s="14" t="s">
        <v>30</v>
      </c>
      <c r="B6" s="14" t="s">
        <v>31</v>
      </c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4" t="s">
        <v>37</v>
      </c>
      <c r="I6" s="14" t="s">
        <v>38</v>
      </c>
    </row>
    <row r="7" ht="22" customHeight="1" spans="1:9" x14ac:dyDescent="0.25">
      <c r="A7" s="15">
        <f>TEXT($B7,"dddd")</f>
      </c>
      <c r="B7" s="16">
        <f>$H$3+0</f>
      </c>
      <c r="C7" s="17"/>
      <c r="D7" s="17"/>
      <c r="E7" s="18"/>
      <c r="F7" s="19">
        <f>IF(AND(ISNUMBER(C7),ISNUMBER(D7)),MAX(0,ROUND(MOD(D7-C7,1)*24-N(E7)/60,2)),"")</f>
      </c>
      <c r="G7" s="20"/>
      <c r="H7" s="21"/>
      <c r="I7" s="22"/>
    </row>
    <row r="8" ht="22" customHeight="1" spans="1:9" x14ac:dyDescent="0.25">
      <c r="A8" s="15">
        <f>TEXT($B8,"dddd")</f>
      </c>
      <c r="B8" s="16">
        <f>$H$3+1</f>
      </c>
      <c r="C8" s="17"/>
      <c r="D8" s="17"/>
      <c r="E8" s="18"/>
      <c r="F8" s="19">
        <f>IF(AND(ISNUMBER(C8),ISNUMBER(D8)),MAX(0,ROUND(MOD(D8-C8,1)*24-N(E8)/60,2)),"")</f>
      </c>
      <c r="G8" s="20"/>
      <c r="H8" s="21"/>
      <c r="I8" s="22"/>
    </row>
    <row r="9" ht="22" customHeight="1" spans="1:9" x14ac:dyDescent="0.25">
      <c r="A9" s="15">
        <f>TEXT($B9,"dddd")</f>
      </c>
      <c r="B9" s="16">
        <f>$H$3+2</f>
      </c>
      <c r="C9" s="17"/>
      <c r="D9" s="17"/>
      <c r="E9" s="18"/>
      <c r="F9" s="19">
        <f>IF(AND(ISNUMBER(C9),ISNUMBER(D9)),MAX(0,ROUND(MOD(D9-C9,1)*24-N(E9)/60,2)),"")</f>
      </c>
      <c r="G9" s="20"/>
      <c r="H9" s="21"/>
      <c r="I9" s="22"/>
    </row>
    <row r="10" ht="22" customHeight="1" spans="1:9" x14ac:dyDescent="0.25">
      <c r="A10" s="15">
        <f>TEXT($B10,"dddd")</f>
      </c>
      <c r="B10" s="16">
        <f>$H$3+3</f>
      </c>
      <c r="C10" s="17"/>
      <c r="D10" s="17"/>
      <c r="E10" s="18"/>
      <c r="F10" s="19">
        <f>IF(AND(ISNUMBER(C10),ISNUMBER(D10)),MAX(0,ROUND(MOD(D10-C10,1)*24-N(E10)/60,2)),"")</f>
      </c>
      <c r="G10" s="20"/>
      <c r="H10" s="21"/>
      <c r="I10" s="22"/>
    </row>
    <row r="11" ht="22" customHeight="1" spans="1:9" x14ac:dyDescent="0.25">
      <c r="A11" s="15">
        <f>TEXT($B11,"dddd")</f>
      </c>
      <c r="B11" s="16">
        <f>$H$3+4</f>
      </c>
      <c r="C11" s="17"/>
      <c r="D11" s="17"/>
      <c r="E11" s="18"/>
      <c r="F11" s="19">
        <f>IF(AND(ISNUMBER(C11),ISNUMBER(D11)),MAX(0,ROUND(MOD(D11-C11,1)*24-N(E11)/60,2)),"")</f>
      </c>
      <c r="G11" s="20"/>
      <c r="H11" s="21"/>
      <c r="I11" s="22"/>
    </row>
    <row r="12" ht="22" customHeight="1" spans="1:9" x14ac:dyDescent="0.25">
      <c r="A12" s="15">
        <f>TEXT($B12,"dddd")</f>
      </c>
      <c r="B12" s="16">
        <f>$H$3+5</f>
      </c>
      <c r="C12" s="17"/>
      <c r="D12" s="17"/>
      <c r="E12" s="18"/>
      <c r="F12" s="19">
        <f>IF(AND(ISNUMBER(C12),ISNUMBER(D12)),MAX(0,ROUND(MOD(D12-C12,1)*24-N(E12)/60,2)),"")</f>
      </c>
      <c r="G12" s="20"/>
      <c r="H12" s="21"/>
      <c r="I12" s="22"/>
    </row>
    <row r="13" ht="22" customHeight="1" spans="1:9" x14ac:dyDescent="0.25">
      <c r="A13" s="15">
        <f>TEXT($B13,"dddd")</f>
      </c>
      <c r="B13" s="16">
        <f>$H$3+6</f>
      </c>
      <c r="C13" s="17"/>
      <c r="D13" s="17"/>
      <c r="E13" s="18"/>
      <c r="F13" s="19">
        <f>IF(AND(ISNUMBER(C13),ISNUMBER(D13)),MAX(0,ROUND(MOD(D13-C13,1)*24-N(E13)/60,2)),"")</f>
      </c>
      <c r="G13" s="20"/>
      <c r="H13" s="21"/>
      <c r="I13" s="22"/>
    </row>
    <row r="14" spans="1:9" x14ac:dyDescent="0.25">
      <c r="A14" s="23" t="s">
        <v>39</v>
      </c>
      <c r="B14" s="23"/>
      <c r="C14" s="23"/>
      <c r="D14" s="23"/>
      <c r="E14" s="23"/>
      <c r="F14" s="24">
        <f>SUM(F7:F13)</f>
      </c>
      <c r="G14" s="24">
        <f>SUM(G7:G13)</f>
      </c>
      <c r="H14" s="25"/>
      <c r="I14" s="25"/>
    </row>
    <row r="16" spans="1:6" x14ac:dyDescent="0.25">
      <c r="A16" s="26" t="s">
        <v>35</v>
      </c>
      <c r="B16" s="26"/>
      <c r="C16" s="26"/>
      <c r="D16" s="26"/>
      <c r="E16" s="26"/>
      <c r="F16" s="27">
        <f>F14</f>
      </c>
    </row>
    <row r="17" spans="1:6" x14ac:dyDescent="0.25">
      <c r="A17" s="26" t="s">
        <v>40</v>
      </c>
      <c r="B17" s="26"/>
      <c r="C17" s="26"/>
      <c r="D17" s="26"/>
      <c r="E17" s="26"/>
      <c r="F17" s="27">
        <f>G14</f>
      </c>
    </row>
    <row r="18" spans="1:6" x14ac:dyDescent="0.25">
      <c r="A18" s="26" t="s">
        <v>41</v>
      </c>
      <c r="B18" s="26"/>
      <c r="C18" s="26"/>
      <c r="D18" s="26"/>
      <c r="E18" s="26"/>
      <c r="F18" s="27">
        <f>IF(ISNUMBER($B$4),$B$4,"")</f>
      </c>
    </row>
    <row r="19" spans="1:6" x14ac:dyDescent="0.25">
      <c r="A19" s="26" t="s">
        <v>42</v>
      </c>
      <c r="B19" s="26"/>
      <c r="C19" s="26"/>
      <c r="D19" s="26"/>
      <c r="E19" s="26"/>
      <c r="F19" s="28">
        <f>IF(ISNUMBER($B$4),F14+G14-$B$4,"")</f>
      </c>
    </row>
    <row r="20" spans="1:6" x14ac:dyDescent="0.25">
      <c r="A20" s="26" t="s">
        <v>43</v>
      </c>
      <c r="B20" s="26"/>
      <c r="C20" s="26"/>
      <c r="D20" s="26"/>
      <c r="E20" s="26"/>
      <c r="F20" s="29">
        <f>IF(ISNUMBER($H$4),ROUND(F14*$H$4,2),"")</f>
      </c>
    </row>
    <row r="22" ht="30" customHeight="1" spans="1:9" x14ac:dyDescent="0.25">
      <c r="A22" s="9" t="s">
        <v>44</v>
      </c>
      <c r="B22" s="9"/>
      <c r="C22" s="21"/>
      <c r="D22" s="21"/>
      <c r="E22" s="21"/>
      <c r="F22" s="21"/>
      <c r="G22" s="30" t="s">
        <v>31</v>
      </c>
      <c r="H22" s="21"/>
      <c r="I22" s="21"/>
    </row>
    <row r="23" ht="30" customHeight="1" spans="1:9" x14ac:dyDescent="0.25">
      <c r="A23" s="9" t="s">
        <v>45</v>
      </c>
      <c r="B23" s="9"/>
      <c r="C23" s="21"/>
      <c r="D23" s="21"/>
      <c r="E23" s="21"/>
      <c r="F23" s="21"/>
      <c r="G23" s="30" t="s">
        <v>31</v>
      </c>
      <c r="H23" s="21"/>
      <c r="I23" s="21"/>
    </row>
    <row r="25" ht="26" customHeight="1" spans="1:9" x14ac:dyDescent="0.25">
      <c r="A25" s="31" t="s">
        <v>46</v>
      </c>
      <c r="B25" s="31"/>
      <c r="C25" s="31"/>
      <c r="D25" s="31"/>
      <c r="E25" s="31"/>
      <c r="F25" s="31"/>
      <c r="G25" s="31"/>
      <c r="H25" s="31"/>
      <c r="I25" s="31"/>
    </row>
  </sheetData>
  <mergeCells count="19">
    <mergeCell ref="B3:E3"/>
    <mergeCell ref="F3:G3"/>
    <mergeCell ref="H3:I3"/>
    <mergeCell ref="B4:C4"/>
    <mergeCell ref="F4:G4"/>
    <mergeCell ref="H4:I4"/>
    <mergeCell ref="A14:E14"/>
    <mergeCell ref="A16:E16"/>
    <mergeCell ref="A17:E17"/>
    <mergeCell ref="A18:E18"/>
    <mergeCell ref="A19:E19"/>
    <mergeCell ref="A20:E20"/>
    <mergeCell ref="A22:B22"/>
    <mergeCell ref="C22:F22"/>
    <mergeCell ref="H22:I22"/>
    <mergeCell ref="A23:B23"/>
    <mergeCell ref="C23:F23"/>
    <mergeCell ref="H23:I23"/>
    <mergeCell ref="A25:I25"/>
  </mergeCells>
  <conditionalFormatting sqref="E7:E13">
    <cfRule type="expression" dxfId="0" priority="1">
      <formula>AND(ISNUMBER($F7),$F7&gt;6,N($E7)&lt;20)</formula>
    </cfRule>
  </conditionalFormatting>
  <conditionalFormatting sqref="C8:C13">
    <cfRule type="expression" dxfId="1" priority="2">
      <formula>AND(ISNUMBER($C8),ISNUMBER($C7),ISNUMBER($D7),ROUND((1+$C8-$D7-IF($D7&lt;=$C7,1,0))*1440,0)&lt;660)</formula>
    </cfRule>
  </conditionalFormatting>
  <dataValidations count="8">
    <dataValidation type="decimal" allowBlank="1" showErrorMessage="1" errorTitle="Number needed" error="Enter the contracted hours a week between 0 and 168." sqref="B4">
      <formula1>0</formula1>
      <formula2>168</formula2>
    </dataValidation>
    <dataValidation type="custom" allowBlank="1" showErrorMessage="1" errorStyle="stop" errorTitle="Time needed" error="Type a time such as 9:00 or 17:30. A finish earlier than the start is read as the next morning." sqref="C7:C13">
      <formula1>OR(C7="",AND(ISNUMBER(C7),C7&gt;=0,C7&lt;1))</formula1>
    </dataValidation>
    <dataValidation type="custom" allowBlank="1" showErrorMessage="1" errorStyle="stop" errorTitle="Time needed" error="Type a time such as 9:00 or 17:30. A finish earlier than the start is read as the next morning." sqref="D7:D13">
      <formula1>OR(D7="",AND(ISNUMBER(D7),D7&gt;=0,D7&lt;1))</formula1>
    </dataValidation>
    <dataValidation type="whole" allowBlank="1" showErrorMessage="1" errorTitle="Whole number needed" error="Enter the unpaid break in minutes: a whole number between 0 and 480." sqref="E7:E13">
      <formula1>0</formula1>
      <formula2>480</formula2>
    </dataValidation>
    <dataValidation type="decimal" allowBlank="1" showErrorMessage="1" errorTitle="Number needed" error="Enter the leave hours for the day between 0 and 24." sqref="G7:G13">
      <formula1>0</formula1>
      <formula2>24</formula2>
    </dataValidation>
    <dataValidation type="date" allowBlank="1" showErrorMessage="1" errorTitle="Date needed" error="Enter a date, for example 14/03/2026." sqref="H3">
      <formula1>36526</formula1>
      <formula2>73050</formula2>
    </dataValidation>
    <dataValidation type="decimal" allowBlank="1" showErrorMessage="1" errorTitle="Number needed" error="Enter the hourly pay in pounds between 0 and 1000." sqref="H4">
      <formula1>0</formula1>
      <formula2>1000</formula2>
    </dataValidation>
    <dataValidation type="list" allowBlank="1" showErrorMessage="1" errorStyle="warning" errorTitle="Leave type" error="Pick Annual leave, Bank holiday, Sick, TOIL, Other." sqref="H7:H13">
      <formula1>"Annual leave,Bank holiday,Sick,TOIL,Other"</formula1>
    </dataValidation>
  </dataValidations>
  <hyperlinks>
    <hyperlink ref="I1" r:id="rId1" tooltip="https://rotaleave.co.uk/templates/timesheet-template-excel"/>
  </hyperlinks>
  <pageMargins left="0.4" right="0.4" top="0.5" bottom="0.6" header="0.3" footer="0.3"/>
  <pageSetup paperSize="9" orientation="landscape" horizontalDpi="4294967295" verticalDpi="4294967295" scale="100" fitToWidth="1" fitToHeight="1"/>
  <headerFooter>
    <oddFooter>&amp;L&amp;8Made with Rotaleave - rotaleave.co.uk&amp;R&amp;8Page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6" topLeftCell="A7" activePane="bottomLeft" state="frozen"/>
      <selection pane="bottomLeft" activeCell="A7" sqref="A7"/>
    </sheetView>
  </sheetViews>
  <sheetFormatPr defaultRowHeight="15" outlineLevelRow="0" outlineLevelCol="0" x14ac:dyDescent="55"/>
  <cols>
    <col min="1" max="2" width="12" customWidth="1"/>
    <col min="6" max="7" width="10" customWidth="1"/>
    <col min="8" max="8" width="15" customWidth="1"/>
    <col min="9" max="9" width="46" customWidth="1"/>
  </cols>
  <sheetData>
    <row r="1" ht="22" customHeight="1" spans="1:9" x14ac:dyDescent="0.25">
      <c r="A1" s="7" t="s">
        <v>47</v>
      </c>
      <c r="I1" s="8" t="s">
        <v>23</v>
      </c>
    </row>
    <row r="3" ht="20" customHeight="1" spans="1:9" x14ac:dyDescent="0.25">
      <c r="A3" s="9" t="s">
        <v>26</v>
      </c>
      <c r="B3" s="32">
        <f>IF('Week 1'!$B$3="","",'Week 1'!$B$3)</f>
      </c>
      <c r="C3" s="32"/>
      <c r="D3" s="32"/>
      <c r="E3" s="32"/>
      <c r="F3" s="9" t="s">
        <v>27</v>
      </c>
      <c r="G3" s="9"/>
      <c r="H3" s="33">
        <f>'Week 1'!$H$3+7</f>
      </c>
      <c r="I3" s="33"/>
    </row>
    <row r="4" ht="30" customHeight="1" spans="1:9" x14ac:dyDescent="0.25">
      <c r="A4" s="9" t="s">
        <v>28</v>
      </c>
      <c r="B4" s="34">
        <f>IF(ISNUMBER('Week 1'!$B$4),'Week 1'!$B$4,"")</f>
      </c>
      <c r="C4" s="34"/>
      <c r="F4" s="9" t="s">
        <v>29</v>
      </c>
      <c r="G4" s="9"/>
      <c r="H4" s="35">
        <f>IF(ISNUMBER('Week 1'!$H$4),'Week 1'!$H$4,"")</f>
      </c>
      <c r="I4" s="35"/>
    </row>
    <row r="6" ht="30" customHeight="1" spans="1:9" x14ac:dyDescent="0.25">
      <c r="A6" s="14" t="s">
        <v>30</v>
      </c>
      <c r="B6" s="14" t="s">
        <v>31</v>
      </c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4" t="s">
        <v>37</v>
      </c>
      <c r="I6" s="14" t="s">
        <v>38</v>
      </c>
    </row>
    <row r="7" ht="22" customHeight="1" spans="1:9" x14ac:dyDescent="0.25">
      <c r="A7" s="15">
        <f>TEXT($B7,"dddd")</f>
      </c>
      <c r="B7" s="16">
        <f>$H$3+0</f>
      </c>
      <c r="C7" s="17"/>
      <c r="D7" s="17"/>
      <c r="E7" s="18"/>
      <c r="F7" s="19">
        <f>IF(AND(ISNUMBER(C7),ISNUMBER(D7)),MAX(0,ROUND(MOD(D7-C7,1)*24-N(E7)/60,2)),"")</f>
      </c>
      <c r="G7" s="20"/>
      <c r="H7" s="21"/>
      <c r="I7" s="22"/>
    </row>
    <row r="8" ht="22" customHeight="1" spans="1:9" x14ac:dyDescent="0.25">
      <c r="A8" s="15">
        <f>TEXT($B8,"dddd")</f>
      </c>
      <c r="B8" s="16">
        <f>$H$3+1</f>
      </c>
      <c r="C8" s="17"/>
      <c r="D8" s="17"/>
      <c r="E8" s="18"/>
      <c r="F8" s="19">
        <f>IF(AND(ISNUMBER(C8),ISNUMBER(D8)),MAX(0,ROUND(MOD(D8-C8,1)*24-N(E8)/60,2)),"")</f>
      </c>
      <c r="G8" s="20"/>
      <c r="H8" s="21"/>
      <c r="I8" s="22"/>
    </row>
    <row r="9" ht="22" customHeight="1" spans="1:9" x14ac:dyDescent="0.25">
      <c r="A9" s="15">
        <f>TEXT($B9,"dddd")</f>
      </c>
      <c r="B9" s="16">
        <f>$H$3+2</f>
      </c>
      <c r="C9" s="17"/>
      <c r="D9" s="17"/>
      <c r="E9" s="18"/>
      <c r="F9" s="19">
        <f>IF(AND(ISNUMBER(C9),ISNUMBER(D9)),MAX(0,ROUND(MOD(D9-C9,1)*24-N(E9)/60,2)),"")</f>
      </c>
      <c r="G9" s="20"/>
      <c r="H9" s="21"/>
      <c r="I9" s="22"/>
    </row>
    <row r="10" ht="22" customHeight="1" spans="1:9" x14ac:dyDescent="0.25">
      <c r="A10" s="15">
        <f>TEXT($B10,"dddd")</f>
      </c>
      <c r="B10" s="16">
        <f>$H$3+3</f>
      </c>
      <c r="C10" s="17"/>
      <c r="D10" s="17"/>
      <c r="E10" s="18"/>
      <c r="F10" s="19">
        <f>IF(AND(ISNUMBER(C10),ISNUMBER(D10)),MAX(0,ROUND(MOD(D10-C10,1)*24-N(E10)/60,2)),"")</f>
      </c>
      <c r="G10" s="20"/>
      <c r="H10" s="21"/>
      <c r="I10" s="22"/>
    </row>
    <row r="11" ht="22" customHeight="1" spans="1:9" x14ac:dyDescent="0.25">
      <c r="A11" s="15">
        <f>TEXT($B11,"dddd")</f>
      </c>
      <c r="B11" s="16">
        <f>$H$3+4</f>
      </c>
      <c r="C11" s="17"/>
      <c r="D11" s="17"/>
      <c r="E11" s="18"/>
      <c r="F11" s="19">
        <f>IF(AND(ISNUMBER(C11),ISNUMBER(D11)),MAX(0,ROUND(MOD(D11-C11,1)*24-N(E11)/60,2)),"")</f>
      </c>
      <c r="G11" s="20"/>
      <c r="H11" s="21"/>
      <c r="I11" s="22"/>
    </row>
    <row r="12" ht="22" customHeight="1" spans="1:9" x14ac:dyDescent="0.25">
      <c r="A12" s="15">
        <f>TEXT($B12,"dddd")</f>
      </c>
      <c r="B12" s="16">
        <f>$H$3+5</f>
      </c>
      <c r="C12" s="17"/>
      <c r="D12" s="17"/>
      <c r="E12" s="18"/>
      <c r="F12" s="19">
        <f>IF(AND(ISNUMBER(C12),ISNUMBER(D12)),MAX(0,ROUND(MOD(D12-C12,1)*24-N(E12)/60,2)),"")</f>
      </c>
      <c r="G12" s="20"/>
      <c r="H12" s="21"/>
      <c r="I12" s="22"/>
    </row>
    <row r="13" ht="22" customHeight="1" spans="1:9" x14ac:dyDescent="0.25">
      <c r="A13" s="15">
        <f>TEXT($B13,"dddd")</f>
      </c>
      <c r="B13" s="16">
        <f>$H$3+6</f>
      </c>
      <c r="C13" s="17"/>
      <c r="D13" s="17"/>
      <c r="E13" s="18"/>
      <c r="F13" s="19">
        <f>IF(AND(ISNUMBER(C13),ISNUMBER(D13)),MAX(0,ROUND(MOD(D13-C13,1)*24-N(E13)/60,2)),"")</f>
      </c>
      <c r="G13" s="20"/>
      <c r="H13" s="21"/>
      <c r="I13" s="22"/>
    </row>
    <row r="14" spans="1:9" x14ac:dyDescent="0.25">
      <c r="A14" s="23" t="s">
        <v>39</v>
      </c>
      <c r="B14" s="23"/>
      <c r="C14" s="23"/>
      <c r="D14" s="23"/>
      <c r="E14" s="23"/>
      <c r="F14" s="24">
        <f>SUM(F7:F13)</f>
      </c>
      <c r="G14" s="24">
        <f>SUM(G7:G13)</f>
      </c>
      <c r="H14" s="25"/>
      <c r="I14" s="25"/>
    </row>
    <row r="16" spans="1:6" x14ac:dyDescent="0.25">
      <c r="A16" s="26" t="s">
        <v>35</v>
      </c>
      <c r="B16" s="26"/>
      <c r="C16" s="26"/>
      <c r="D16" s="26"/>
      <c r="E16" s="26"/>
      <c r="F16" s="27">
        <f>F14</f>
      </c>
    </row>
    <row r="17" spans="1:6" x14ac:dyDescent="0.25">
      <c r="A17" s="26" t="s">
        <v>40</v>
      </c>
      <c r="B17" s="26"/>
      <c r="C17" s="26"/>
      <c r="D17" s="26"/>
      <c r="E17" s="26"/>
      <c r="F17" s="27">
        <f>G14</f>
      </c>
    </row>
    <row r="18" spans="1:6" x14ac:dyDescent="0.25">
      <c r="A18" s="26" t="s">
        <v>41</v>
      </c>
      <c r="B18" s="26"/>
      <c r="C18" s="26"/>
      <c r="D18" s="26"/>
      <c r="E18" s="26"/>
      <c r="F18" s="27">
        <f>IF(ISNUMBER($B$4),$B$4,"")</f>
      </c>
    </row>
    <row r="19" spans="1:6" x14ac:dyDescent="0.25">
      <c r="A19" s="26" t="s">
        <v>42</v>
      </c>
      <c r="B19" s="26"/>
      <c r="C19" s="26"/>
      <c r="D19" s="26"/>
      <c r="E19" s="26"/>
      <c r="F19" s="28">
        <f>IF(ISNUMBER($B$4),F14+G14-$B$4,"")</f>
      </c>
    </row>
    <row r="20" spans="1:6" x14ac:dyDescent="0.25">
      <c r="A20" s="26" t="s">
        <v>43</v>
      </c>
      <c r="B20" s="26"/>
      <c r="C20" s="26"/>
      <c r="D20" s="26"/>
      <c r="E20" s="26"/>
      <c r="F20" s="29">
        <f>IF(ISNUMBER($H$4),ROUND(F14*$H$4,2),"")</f>
      </c>
    </row>
    <row r="22" ht="30" customHeight="1" spans="1:9" x14ac:dyDescent="0.25">
      <c r="A22" s="9" t="s">
        <v>44</v>
      </c>
      <c r="B22" s="9"/>
      <c r="C22" s="21"/>
      <c r="D22" s="21"/>
      <c r="E22" s="21"/>
      <c r="F22" s="21"/>
      <c r="G22" s="30" t="s">
        <v>31</v>
      </c>
      <c r="H22" s="21"/>
      <c r="I22" s="21"/>
    </row>
    <row r="23" ht="30" customHeight="1" spans="1:9" x14ac:dyDescent="0.25">
      <c r="A23" s="9" t="s">
        <v>45</v>
      </c>
      <c r="B23" s="9"/>
      <c r="C23" s="21"/>
      <c r="D23" s="21"/>
      <c r="E23" s="21"/>
      <c r="F23" s="21"/>
      <c r="G23" s="30" t="s">
        <v>31</v>
      </c>
      <c r="H23" s="21"/>
      <c r="I23" s="21"/>
    </row>
    <row r="25" ht="26" customHeight="1" spans="1:9" x14ac:dyDescent="0.25">
      <c r="A25" s="31" t="s">
        <v>46</v>
      </c>
      <c r="B25" s="31"/>
      <c r="C25" s="31"/>
      <c r="D25" s="31"/>
      <c r="E25" s="31"/>
      <c r="F25" s="31"/>
      <c r="G25" s="31"/>
      <c r="H25" s="31"/>
      <c r="I25" s="31"/>
    </row>
  </sheetData>
  <mergeCells count="19">
    <mergeCell ref="B3:E3"/>
    <mergeCell ref="F3:G3"/>
    <mergeCell ref="H3:I3"/>
    <mergeCell ref="B4:C4"/>
    <mergeCell ref="F4:G4"/>
    <mergeCell ref="H4:I4"/>
    <mergeCell ref="A14:E14"/>
    <mergeCell ref="A16:E16"/>
    <mergeCell ref="A17:E17"/>
    <mergeCell ref="A18:E18"/>
    <mergeCell ref="A19:E19"/>
    <mergeCell ref="A20:E20"/>
    <mergeCell ref="A22:B22"/>
    <mergeCell ref="C22:F22"/>
    <mergeCell ref="H22:I22"/>
    <mergeCell ref="A23:B23"/>
    <mergeCell ref="C23:F23"/>
    <mergeCell ref="H23:I23"/>
    <mergeCell ref="A25:I25"/>
  </mergeCells>
  <conditionalFormatting sqref="E7:E13">
    <cfRule type="expression" dxfId="2" priority="1">
      <formula>AND(ISNUMBER($F7),$F7&gt;6,N($E7)&lt;20)</formula>
    </cfRule>
  </conditionalFormatting>
  <conditionalFormatting sqref="C8:C13">
    <cfRule type="expression" dxfId="3" priority="2">
      <formula>AND(ISNUMBER($C8),ISNUMBER($C7),ISNUMBER($D7),ROUND((1+$C8-$D7-IF($D7&lt;=$C7,1,0))*1440,0)&lt;660)</formula>
    </cfRule>
  </conditionalFormatting>
  <conditionalFormatting sqref="C7">
    <cfRule type="expression" dxfId="4" priority="3">
      <formula>AND(ISNUMBER($C$7),ISNUMBER('Week 1'!$C$13),ISNUMBER('Week 1'!$D$13),ROUND((1+$C$7-'Week 1'!$D$13-IF('Week 1'!$D$13&lt;='Week 1'!$C$13,1,0))*1440,0)&lt;660)</formula>
    </cfRule>
  </conditionalFormatting>
  <dataValidations count="5">
    <dataValidation type="custom" allowBlank="1" showErrorMessage="1" errorStyle="stop" errorTitle="Time needed" error="Type a time such as 9:00 or 17:30. A finish earlier than the start is read as the next morning." sqref="C7:C13">
      <formula1>OR(C7="",AND(ISNUMBER(C7),C7&gt;=0,C7&lt;1))</formula1>
    </dataValidation>
    <dataValidation type="custom" allowBlank="1" showErrorMessage="1" errorStyle="stop" errorTitle="Time needed" error="Type a time such as 9:00 or 17:30. A finish earlier than the start is read as the next morning." sqref="D7:D13">
      <formula1>OR(D7="",AND(ISNUMBER(D7),D7&gt;=0,D7&lt;1))</formula1>
    </dataValidation>
    <dataValidation type="whole" allowBlank="1" showErrorMessage="1" errorTitle="Whole number needed" error="Enter the unpaid break in minutes: a whole number between 0 and 480." sqref="E7:E13">
      <formula1>0</formula1>
      <formula2>480</formula2>
    </dataValidation>
    <dataValidation type="decimal" allowBlank="1" showErrorMessage="1" errorTitle="Number needed" error="Enter the leave hours for the day between 0 and 24." sqref="G7:G13">
      <formula1>0</formula1>
      <formula2>24</formula2>
    </dataValidation>
    <dataValidation type="list" allowBlank="1" showErrorMessage="1" errorStyle="warning" errorTitle="Leave type" error="Pick Annual leave, Bank holiday, Sick, TOIL, Other." sqref="H7:H13">
      <formula1>"Annual leave,Bank holiday,Sick,TOIL,Other"</formula1>
    </dataValidation>
  </dataValidations>
  <hyperlinks>
    <hyperlink ref="I1" r:id="rId1" tooltip="https://rotaleave.co.uk/templates/timesheet-template-excel"/>
  </hyperlinks>
  <pageMargins left="0.4" right="0.4" top="0.5" bottom="0.6" header="0.3" footer="0.3"/>
  <pageSetup paperSize="9" orientation="landscape" horizontalDpi="4294967295" verticalDpi="4294967295" scale="100" fitToWidth="1" fitToHeight="1"/>
  <headerFooter>
    <oddFooter>&amp;L&amp;8Made with Rotaleave - rotaleave.co.uk&amp;R&amp;8Page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6" topLeftCell="A7" activePane="bottomLeft" state="frozen"/>
      <selection pane="bottomLeft" activeCell="A7" sqref="A7"/>
    </sheetView>
  </sheetViews>
  <sheetFormatPr defaultRowHeight="15" outlineLevelRow="0" outlineLevelCol="0" x14ac:dyDescent="55"/>
  <cols>
    <col min="1" max="2" width="12" customWidth="1"/>
    <col min="6" max="7" width="10" customWidth="1"/>
    <col min="8" max="8" width="15" customWidth="1"/>
    <col min="9" max="9" width="46" customWidth="1"/>
  </cols>
  <sheetData>
    <row r="1" ht="22" customHeight="1" spans="1:9" x14ac:dyDescent="0.25">
      <c r="A1" s="7" t="s">
        <v>48</v>
      </c>
      <c r="I1" s="8" t="s">
        <v>23</v>
      </c>
    </row>
    <row r="3" ht="20" customHeight="1" spans="1:9" x14ac:dyDescent="0.25">
      <c r="A3" s="9" t="s">
        <v>26</v>
      </c>
      <c r="B3" s="32">
        <f>IF('Week 1'!$B$3="","",'Week 1'!$B$3)</f>
      </c>
      <c r="C3" s="32"/>
      <c r="D3" s="32"/>
      <c r="E3" s="32"/>
      <c r="F3" s="9" t="s">
        <v>27</v>
      </c>
      <c r="G3" s="9"/>
      <c r="H3" s="33">
        <f>'Week 2'!$H$3+7</f>
      </c>
      <c r="I3" s="33"/>
    </row>
    <row r="4" ht="30" customHeight="1" spans="1:9" x14ac:dyDescent="0.25">
      <c r="A4" s="9" t="s">
        <v>28</v>
      </c>
      <c r="B4" s="34">
        <f>IF(ISNUMBER('Week 1'!$B$4),'Week 1'!$B$4,"")</f>
      </c>
      <c r="C4" s="34"/>
      <c r="F4" s="9" t="s">
        <v>29</v>
      </c>
      <c r="G4" s="9"/>
      <c r="H4" s="35">
        <f>IF(ISNUMBER('Week 1'!$H$4),'Week 1'!$H$4,"")</f>
      </c>
      <c r="I4" s="35"/>
    </row>
    <row r="6" ht="30" customHeight="1" spans="1:9" x14ac:dyDescent="0.25">
      <c r="A6" s="14" t="s">
        <v>30</v>
      </c>
      <c r="B6" s="14" t="s">
        <v>31</v>
      </c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4" t="s">
        <v>37</v>
      </c>
      <c r="I6" s="14" t="s">
        <v>38</v>
      </c>
    </row>
    <row r="7" ht="22" customHeight="1" spans="1:9" x14ac:dyDescent="0.25">
      <c r="A7" s="15">
        <f>TEXT($B7,"dddd")</f>
      </c>
      <c r="B7" s="16">
        <f>$H$3+0</f>
      </c>
      <c r="C7" s="17"/>
      <c r="D7" s="17"/>
      <c r="E7" s="18"/>
      <c r="F7" s="19">
        <f>IF(AND(ISNUMBER(C7),ISNUMBER(D7)),MAX(0,ROUND(MOD(D7-C7,1)*24-N(E7)/60,2)),"")</f>
      </c>
      <c r="G7" s="20"/>
      <c r="H7" s="21"/>
      <c r="I7" s="22"/>
    </row>
    <row r="8" ht="22" customHeight="1" spans="1:9" x14ac:dyDescent="0.25">
      <c r="A8" s="15">
        <f>TEXT($B8,"dddd")</f>
      </c>
      <c r="B8" s="16">
        <f>$H$3+1</f>
      </c>
      <c r="C8" s="17"/>
      <c r="D8" s="17"/>
      <c r="E8" s="18"/>
      <c r="F8" s="19">
        <f>IF(AND(ISNUMBER(C8),ISNUMBER(D8)),MAX(0,ROUND(MOD(D8-C8,1)*24-N(E8)/60,2)),"")</f>
      </c>
      <c r="G8" s="20"/>
      <c r="H8" s="21"/>
      <c r="I8" s="22"/>
    </row>
    <row r="9" ht="22" customHeight="1" spans="1:9" x14ac:dyDescent="0.25">
      <c r="A9" s="15">
        <f>TEXT($B9,"dddd")</f>
      </c>
      <c r="B9" s="16">
        <f>$H$3+2</f>
      </c>
      <c r="C9" s="17"/>
      <c r="D9" s="17"/>
      <c r="E9" s="18"/>
      <c r="F9" s="19">
        <f>IF(AND(ISNUMBER(C9),ISNUMBER(D9)),MAX(0,ROUND(MOD(D9-C9,1)*24-N(E9)/60,2)),"")</f>
      </c>
      <c r="G9" s="20"/>
      <c r="H9" s="21"/>
      <c r="I9" s="22"/>
    </row>
    <row r="10" ht="22" customHeight="1" spans="1:9" x14ac:dyDescent="0.25">
      <c r="A10" s="15">
        <f>TEXT($B10,"dddd")</f>
      </c>
      <c r="B10" s="16">
        <f>$H$3+3</f>
      </c>
      <c r="C10" s="17"/>
      <c r="D10" s="17"/>
      <c r="E10" s="18"/>
      <c r="F10" s="19">
        <f>IF(AND(ISNUMBER(C10),ISNUMBER(D10)),MAX(0,ROUND(MOD(D10-C10,1)*24-N(E10)/60,2)),"")</f>
      </c>
      <c r="G10" s="20"/>
      <c r="H10" s="21"/>
      <c r="I10" s="22"/>
    </row>
    <row r="11" ht="22" customHeight="1" spans="1:9" x14ac:dyDescent="0.25">
      <c r="A11" s="15">
        <f>TEXT($B11,"dddd")</f>
      </c>
      <c r="B11" s="16">
        <f>$H$3+4</f>
      </c>
      <c r="C11" s="17"/>
      <c r="D11" s="17"/>
      <c r="E11" s="18"/>
      <c r="F11" s="19">
        <f>IF(AND(ISNUMBER(C11),ISNUMBER(D11)),MAX(0,ROUND(MOD(D11-C11,1)*24-N(E11)/60,2)),"")</f>
      </c>
      <c r="G11" s="20"/>
      <c r="H11" s="21"/>
      <c r="I11" s="22"/>
    </row>
    <row r="12" ht="22" customHeight="1" spans="1:9" x14ac:dyDescent="0.25">
      <c r="A12" s="15">
        <f>TEXT($B12,"dddd")</f>
      </c>
      <c r="B12" s="16">
        <f>$H$3+5</f>
      </c>
      <c r="C12" s="17"/>
      <c r="D12" s="17"/>
      <c r="E12" s="18"/>
      <c r="F12" s="19">
        <f>IF(AND(ISNUMBER(C12),ISNUMBER(D12)),MAX(0,ROUND(MOD(D12-C12,1)*24-N(E12)/60,2)),"")</f>
      </c>
      <c r="G12" s="20"/>
      <c r="H12" s="21"/>
      <c r="I12" s="22"/>
    </row>
    <row r="13" ht="22" customHeight="1" spans="1:9" x14ac:dyDescent="0.25">
      <c r="A13" s="15">
        <f>TEXT($B13,"dddd")</f>
      </c>
      <c r="B13" s="16">
        <f>$H$3+6</f>
      </c>
      <c r="C13" s="17"/>
      <c r="D13" s="17"/>
      <c r="E13" s="18"/>
      <c r="F13" s="19">
        <f>IF(AND(ISNUMBER(C13),ISNUMBER(D13)),MAX(0,ROUND(MOD(D13-C13,1)*24-N(E13)/60,2)),"")</f>
      </c>
      <c r="G13" s="20"/>
      <c r="H13" s="21"/>
      <c r="I13" s="22"/>
    </row>
    <row r="14" spans="1:9" x14ac:dyDescent="0.25">
      <c r="A14" s="23" t="s">
        <v>39</v>
      </c>
      <c r="B14" s="23"/>
      <c r="C14" s="23"/>
      <c r="D14" s="23"/>
      <c r="E14" s="23"/>
      <c r="F14" s="24">
        <f>SUM(F7:F13)</f>
      </c>
      <c r="G14" s="24">
        <f>SUM(G7:G13)</f>
      </c>
      <c r="H14" s="25"/>
      <c r="I14" s="25"/>
    </row>
    <row r="16" spans="1:6" x14ac:dyDescent="0.25">
      <c r="A16" s="26" t="s">
        <v>35</v>
      </c>
      <c r="B16" s="26"/>
      <c r="C16" s="26"/>
      <c r="D16" s="26"/>
      <c r="E16" s="26"/>
      <c r="F16" s="27">
        <f>F14</f>
      </c>
    </row>
    <row r="17" spans="1:6" x14ac:dyDescent="0.25">
      <c r="A17" s="26" t="s">
        <v>40</v>
      </c>
      <c r="B17" s="26"/>
      <c r="C17" s="26"/>
      <c r="D17" s="26"/>
      <c r="E17" s="26"/>
      <c r="F17" s="27">
        <f>G14</f>
      </c>
    </row>
    <row r="18" spans="1:6" x14ac:dyDescent="0.25">
      <c r="A18" s="26" t="s">
        <v>41</v>
      </c>
      <c r="B18" s="26"/>
      <c r="C18" s="26"/>
      <c r="D18" s="26"/>
      <c r="E18" s="26"/>
      <c r="F18" s="27">
        <f>IF(ISNUMBER($B$4),$B$4,"")</f>
      </c>
    </row>
    <row r="19" spans="1:6" x14ac:dyDescent="0.25">
      <c r="A19" s="26" t="s">
        <v>42</v>
      </c>
      <c r="B19" s="26"/>
      <c r="C19" s="26"/>
      <c r="D19" s="26"/>
      <c r="E19" s="26"/>
      <c r="F19" s="28">
        <f>IF(ISNUMBER($B$4),F14+G14-$B$4,"")</f>
      </c>
    </row>
    <row r="20" spans="1:6" x14ac:dyDescent="0.25">
      <c r="A20" s="26" t="s">
        <v>43</v>
      </c>
      <c r="B20" s="26"/>
      <c r="C20" s="26"/>
      <c r="D20" s="26"/>
      <c r="E20" s="26"/>
      <c r="F20" s="29">
        <f>IF(ISNUMBER($H$4),ROUND(F14*$H$4,2),"")</f>
      </c>
    </row>
    <row r="22" ht="30" customHeight="1" spans="1:9" x14ac:dyDescent="0.25">
      <c r="A22" s="9" t="s">
        <v>44</v>
      </c>
      <c r="B22" s="9"/>
      <c r="C22" s="21"/>
      <c r="D22" s="21"/>
      <c r="E22" s="21"/>
      <c r="F22" s="21"/>
      <c r="G22" s="30" t="s">
        <v>31</v>
      </c>
      <c r="H22" s="21"/>
      <c r="I22" s="21"/>
    </row>
    <row r="23" ht="30" customHeight="1" spans="1:9" x14ac:dyDescent="0.25">
      <c r="A23" s="9" t="s">
        <v>45</v>
      </c>
      <c r="B23" s="9"/>
      <c r="C23" s="21"/>
      <c r="D23" s="21"/>
      <c r="E23" s="21"/>
      <c r="F23" s="21"/>
      <c r="G23" s="30" t="s">
        <v>31</v>
      </c>
      <c r="H23" s="21"/>
      <c r="I23" s="21"/>
    </row>
    <row r="25" ht="26" customHeight="1" spans="1:9" x14ac:dyDescent="0.25">
      <c r="A25" s="31" t="s">
        <v>46</v>
      </c>
      <c r="B25" s="31"/>
      <c r="C25" s="31"/>
      <c r="D25" s="31"/>
      <c r="E25" s="31"/>
      <c r="F25" s="31"/>
      <c r="G25" s="31"/>
      <c r="H25" s="31"/>
      <c r="I25" s="31"/>
    </row>
  </sheetData>
  <mergeCells count="19">
    <mergeCell ref="B3:E3"/>
    <mergeCell ref="F3:G3"/>
    <mergeCell ref="H3:I3"/>
    <mergeCell ref="B4:C4"/>
    <mergeCell ref="F4:G4"/>
    <mergeCell ref="H4:I4"/>
    <mergeCell ref="A14:E14"/>
    <mergeCell ref="A16:E16"/>
    <mergeCell ref="A17:E17"/>
    <mergeCell ref="A18:E18"/>
    <mergeCell ref="A19:E19"/>
    <mergeCell ref="A20:E20"/>
    <mergeCell ref="A22:B22"/>
    <mergeCell ref="C22:F22"/>
    <mergeCell ref="H22:I22"/>
    <mergeCell ref="A23:B23"/>
    <mergeCell ref="C23:F23"/>
    <mergeCell ref="H23:I23"/>
    <mergeCell ref="A25:I25"/>
  </mergeCells>
  <conditionalFormatting sqref="E7:E13">
    <cfRule type="expression" dxfId="5" priority="1">
      <formula>AND(ISNUMBER($F7),$F7&gt;6,N($E7)&lt;20)</formula>
    </cfRule>
  </conditionalFormatting>
  <conditionalFormatting sqref="C8:C13">
    <cfRule type="expression" dxfId="6" priority="2">
      <formula>AND(ISNUMBER($C8),ISNUMBER($C7),ISNUMBER($D7),ROUND((1+$C8-$D7-IF($D7&lt;=$C7,1,0))*1440,0)&lt;660)</formula>
    </cfRule>
  </conditionalFormatting>
  <conditionalFormatting sqref="C7">
    <cfRule type="expression" dxfId="7" priority="3">
      <formula>AND(ISNUMBER($C$7),ISNUMBER('Week 2'!$C$13),ISNUMBER('Week 2'!$D$13),ROUND((1+$C$7-'Week 2'!$D$13-IF('Week 2'!$D$13&lt;='Week 2'!$C$13,1,0))*1440,0)&lt;660)</formula>
    </cfRule>
  </conditionalFormatting>
  <dataValidations count="5">
    <dataValidation type="custom" allowBlank="1" showErrorMessage="1" errorStyle="stop" errorTitle="Time needed" error="Type a time such as 9:00 or 17:30. A finish earlier than the start is read as the next morning." sqref="C7:C13">
      <formula1>OR(C7="",AND(ISNUMBER(C7),C7&gt;=0,C7&lt;1))</formula1>
    </dataValidation>
    <dataValidation type="custom" allowBlank="1" showErrorMessage="1" errorStyle="stop" errorTitle="Time needed" error="Type a time such as 9:00 or 17:30. A finish earlier than the start is read as the next morning." sqref="D7:D13">
      <formula1>OR(D7="",AND(ISNUMBER(D7),D7&gt;=0,D7&lt;1))</formula1>
    </dataValidation>
    <dataValidation type="whole" allowBlank="1" showErrorMessage="1" errorTitle="Whole number needed" error="Enter the unpaid break in minutes: a whole number between 0 and 480." sqref="E7:E13">
      <formula1>0</formula1>
      <formula2>480</formula2>
    </dataValidation>
    <dataValidation type="decimal" allowBlank="1" showErrorMessage="1" errorTitle="Number needed" error="Enter the leave hours for the day between 0 and 24." sqref="G7:G13">
      <formula1>0</formula1>
      <formula2>24</formula2>
    </dataValidation>
    <dataValidation type="list" allowBlank="1" showErrorMessage="1" errorStyle="warning" errorTitle="Leave type" error="Pick Annual leave, Bank holiday, Sick, TOIL, Other." sqref="H7:H13">
      <formula1>"Annual leave,Bank holiday,Sick,TOIL,Other"</formula1>
    </dataValidation>
  </dataValidations>
  <hyperlinks>
    <hyperlink ref="I1" r:id="rId1" tooltip="https://rotaleave.co.uk/templates/timesheet-template-excel"/>
  </hyperlinks>
  <pageMargins left="0.4" right="0.4" top="0.5" bottom="0.6" header="0.3" footer="0.3"/>
  <pageSetup paperSize="9" orientation="landscape" horizontalDpi="4294967295" verticalDpi="4294967295" scale="100" fitToWidth="1" fitToHeight="1"/>
  <headerFooter>
    <oddFooter>&amp;L&amp;8Made with Rotaleave - rotaleave.co.uk&amp;R&amp;8Page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6" topLeftCell="A7" activePane="bottomLeft" state="frozen"/>
      <selection pane="bottomLeft" activeCell="A7" sqref="A7"/>
    </sheetView>
  </sheetViews>
  <sheetFormatPr defaultRowHeight="15" outlineLevelRow="0" outlineLevelCol="0" x14ac:dyDescent="55"/>
  <cols>
    <col min="1" max="2" width="12" customWidth="1"/>
    <col min="6" max="7" width="10" customWidth="1"/>
    <col min="8" max="8" width="15" customWidth="1"/>
    <col min="9" max="9" width="46" customWidth="1"/>
  </cols>
  <sheetData>
    <row r="1" ht="22" customHeight="1" spans="1:9" x14ac:dyDescent="0.25">
      <c r="A1" s="7" t="s">
        <v>49</v>
      </c>
      <c r="I1" s="8" t="s">
        <v>23</v>
      </c>
    </row>
    <row r="3" ht="20" customHeight="1" spans="1:9" x14ac:dyDescent="0.25">
      <c r="A3" s="9" t="s">
        <v>26</v>
      </c>
      <c r="B3" s="32">
        <f>IF('Week 1'!$B$3="","",'Week 1'!$B$3)</f>
      </c>
      <c r="C3" s="32"/>
      <c r="D3" s="32"/>
      <c r="E3" s="32"/>
      <c r="F3" s="9" t="s">
        <v>27</v>
      </c>
      <c r="G3" s="9"/>
      <c r="H3" s="33">
        <f>'Week 3'!$H$3+7</f>
      </c>
      <c r="I3" s="33"/>
    </row>
    <row r="4" ht="30" customHeight="1" spans="1:9" x14ac:dyDescent="0.25">
      <c r="A4" s="9" t="s">
        <v>28</v>
      </c>
      <c r="B4" s="34">
        <f>IF(ISNUMBER('Week 1'!$B$4),'Week 1'!$B$4,"")</f>
      </c>
      <c r="C4" s="34"/>
      <c r="F4" s="9" t="s">
        <v>29</v>
      </c>
      <c r="G4" s="9"/>
      <c r="H4" s="35">
        <f>IF(ISNUMBER('Week 1'!$H$4),'Week 1'!$H$4,"")</f>
      </c>
      <c r="I4" s="35"/>
    </row>
    <row r="6" ht="30" customHeight="1" spans="1:9" x14ac:dyDescent="0.25">
      <c r="A6" s="14" t="s">
        <v>30</v>
      </c>
      <c r="B6" s="14" t="s">
        <v>31</v>
      </c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4" t="s">
        <v>37</v>
      </c>
      <c r="I6" s="14" t="s">
        <v>38</v>
      </c>
    </row>
    <row r="7" ht="22" customHeight="1" spans="1:9" x14ac:dyDescent="0.25">
      <c r="A7" s="15">
        <f>TEXT($B7,"dddd")</f>
      </c>
      <c r="B7" s="16">
        <f>$H$3+0</f>
      </c>
      <c r="C7" s="17"/>
      <c r="D7" s="17"/>
      <c r="E7" s="18"/>
      <c r="F7" s="19">
        <f>IF(AND(ISNUMBER(C7),ISNUMBER(D7)),MAX(0,ROUND(MOD(D7-C7,1)*24-N(E7)/60,2)),"")</f>
      </c>
      <c r="G7" s="20"/>
      <c r="H7" s="21"/>
      <c r="I7" s="22"/>
    </row>
    <row r="8" ht="22" customHeight="1" spans="1:9" x14ac:dyDescent="0.25">
      <c r="A8" s="15">
        <f>TEXT($B8,"dddd")</f>
      </c>
      <c r="B8" s="16">
        <f>$H$3+1</f>
      </c>
      <c r="C8" s="17"/>
      <c r="D8" s="17"/>
      <c r="E8" s="18"/>
      <c r="F8" s="19">
        <f>IF(AND(ISNUMBER(C8),ISNUMBER(D8)),MAX(0,ROUND(MOD(D8-C8,1)*24-N(E8)/60,2)),"")</f>
      </c>
      <c r="G8" s="20"/>
      <c r="H8" s="21"/>
      <c r="I8" s="22"/>
    </row>
    <row r="9" ht="22" customHeight="1" spans="1:9" x14ac:dyDescent="0.25">
      <c r="A9" s="15">
        <f>TEXT($B9,"dddd")</f>
      </c>
      <c r="B9" s="16">
        <f>$H$3+2</f>
      </c>
      <c r="C9" s="17"/>
      <c r="D9" s="17"/>
      <c r="E9" s="18"/>
      <c r="F9" s="19">
        <f>IF(AND(ISNUMBER(C9),ISNUMBER(D9)),MAX(0,ROUND(MOD(D9-C9,1)*24-N(E9)/60,2)),"")</f>
      </c>
      <c r="G9" s="20"/>
      <c r="H9" s="21"/>
      <c r="I9" s="22"/>
    </row>
    <row r="10" ht="22" customHeight="1" spans="1:9" x14ac:dyDescent="0.25">
      <c r="A10" s="15">
        <f>TEXT($B10,"dddd")</f>
      </c>
      <c r="B10" s="16">
        <f>$H$3+3</f>
      </c>
      <c r="C10" s="17"/>
      <c r="D10" s="17"/>
      <c r="E10" s="18"/>
      <c r="F10" s="19">
        <f>IF(AND(ISNUMBER(C10),ISNUMBER(D10)),MAX(0,ROUND(MOD(D10-C10,1)*24-N(E10)/60,2)),"")</f>
      </c>
      <c r="G10" s="20"/>
      <c r="H10" s="21"/>
      <c r="I10" s="22"/>
    </row>
    <row r="11" ht="22" customHeight="1" spans="1:9" x14ac:dyDescent="0.25">
      <c r="A11" s="15">
        <f>TEXT($B11,"dddd")</f>
      </c>
      <c r="B11" s="16">
        <f>$H$3+4</f>
      </c>
      <c r="C11" s="17"/>
      <c r="D11" s="17"/>
      <c r="E11" s="18"/>
      <c r="F11" s="19">
        <f>IF(AND(ISNUMBER(C11),ISNUMBER(D11)),MAX(0,ROUND(MOD(D11-C11,1)*24-N(E11)/60,2)),"")</f>
      </c>
      <c r="G11" s="20"/>
      <c r="H11" s="21"/>
      <c r="I11" s="22"/>
    </row>
    <row r="12" ht="22" customHeight="1" spans="1:9" x14ac:dyDescent="0.25">
      <c r="A12" s="15">
        <f>TEXT($B12,"dddd")</f>
      </c>
      <c r="B12" s="16">
        <f>$H$3+5</f>
      </c>
      <c r="C12" s="17"/>
      <c r="D12" s="17"/>
      <c r="E12" s="18"/>
      <c r="F12" s="19">
        <f>IF(AND(ISNUMBER(C12),ISNUMBER(D12)),MAX(0,ROUND(MOD(D12-C12,1)*24-N(E12)/60,2)),"")</f>
      </c>
      <c r="G12" s="20"/>
      <c r="H12" s="21"/>
      <c r="I12" s="22"/>
    </row>
    <row r="13" ht="22" customHeight="1" spans="1:9" x14ac:dyDescent="0.25">
      <c r="A13" s="15">
        <f>TEXT($B13,"dddd")</f>
      </c>
      <c r="B13" s="16">
        <f>$H$3+6</f>
      </c>
      <c r="C13" s="17"/>
      <c r="D13" s="17"/>
      <c r="E13" s="18"/>
      <c r="F13" s="19">
        <f>IF(AND(ISNUMBER(C13),ISNUMBER(D13)),MAX(0,ROUND(MOD(D13-C13,1)*24-N(E13)/60,2)),"")</f>
      </c>
      <c r="G13" s="20"/>
      <c r="H13" s="21"/>
      <c r="I13" s="22"/>
    </row>
    <row r="14" spans="1:9" x14ac:dyDescent="0.25">
      <c r="A14" s="23" t="s">
        <v>39</v>
      </c>
      <c r="B14" s="23"/>
      <c r="C14" s="23"/>
      <c r="D14" s="23"/>
      <c r="E14" s="23"/>
      <c r="F14" s="24">
        <f>SUM(F7:F13)</f>
      </c>
      <c r="G14" s="24">
        <f>SUM(G7:G13)</f>
      </c>
      <c r="H14" s="25"/>
      <c r="I14" s="25"/>
    </row>
    <row r="16" spans="1:6" x14ac:dyDescent="0.25">
      <c r="A16" s="26" t="s">
        <v>35</v>
      </c>
      <c r="B16" s="26"/>
      <c r="C16" s="26"/>
      <c r="D16" s="26"/>
      <c r="E16" s="26"/>
      <c r="F16" s="27">
        <f>F14</f>
      </c>
    </row>
    <row r="17" spans="1:6" x14ac:dyDescent="0.25">
      <c r="A17" s="26" t="s">
        <v>40</v>
      </c>
      <c r="B17" s="26"/>
      <c r="C17" s="26"/>
      <c r="D17" s="26"/>
      <c r="E17" s="26"/>
      <c r="F17" s="27">
        <f>G14</f>
      </c>
    </row>
    <row r="18" spans="1:6" x14ac:dyDescent="0.25">
      <c r="A18" s="26" t="s">
        <v>41</v>
      </c>
      <c r="B18" s="26"/>
      <c r="C18" s="26"/>
      <c r="D18" s="26"/>
      <c r="E18" s="26"/>
      <c r="F18" s="27">
        <f>IF(ISNUMBER($B$4),$B$4,"")</f>
      </c>
    </row>
    <row r="19" spans="1:6" x14ac:dyDescent="0.25">
      <c r="A19" s="26" t="s">
        <v>42</v>
      </c>
      <c r="B19" s="26"/>
      <c r="C19" s="26"/>
      <c r="D19" s="26"/>
      <c r="E19" s="26"/>
      <c r="F19" s="28">
        <f>IF(ISNUMBER($B$4),F14+G14-$B$4,"")</f>
      </c>
    </row>
    <row r="20" spans="1:6" x14ac:dyDescent="0.25">
      <c r="A20" s="26" t="s">
        <v>43</v>
      </c>
      <c r="B20" s="26"/>
      <c r="C20" s="26"/>
      <c r="D20" s="26"/>
      <c r="E20" s="26"/>
      <c r="F20" s="29">
        <f>IF(ISNUMBER($H$4),ROUND(F14*$H$4,2),"")</f>
      </c>
    </row>
    <row r="22" ht="30" customHeight="1" spans="1:9" x14ac:dyDescent="0.25">
      <c r="A22" s="9" t="s">
        <v>44</v>
      </c>
      <c r="B22" s="9"/>
      <c r="C22" s="21"/>
      <c r="D22" s="21"/>
      <c r="E22" s="21"/>
      <c r="F22" s="21"/>
      <c r="G22" s="30" t="s">
        <v>31</v>
      </c>
      <c r="H22" s="21"/>
      <c r="I22" s="21"/>
    </row>
    <row r="23" ht="30" customHeight="1" spans="1:9" x14ac:dyDescent="0.25">
      <c r="A23" s="9" t="s">
        <v>45</v>
      </c>
      <c r="B23" s="9"/>
      <c r="C23" s="21"/>
      <c r="D23" s="21"/>
      <c r="E23" s="21"/>
      <c r="F23" s="21"/>
      <c r="G23" s="30" t="s">
        <v>31</v>
      </c>
      <c r="H23" s="21"/>
      <c r="I23" s="21"/>
    </row>
    <row r="25" ht="26" customHeight="1" spans="1:9" x14ac:dyDescent="0.25">
      <c r="A25" s="31" t="s">
        <v>46</v>
      </c>
      <c r="B25" s="31"/>
      <c r="C25" s="31"/>
      <c r="D25" s="31"/>
      <c r="E25" s="31"/>
      <c r="F25" s="31"/>
      <c r="G25" s="31"/>
      <c r="H25" s="31"/>
      <c r="I25" s="31"/>
    </row>
  </sheetData>
  <mergeCells count="19">
    <mergeCell ref="B3:E3"/>
    <mergeCell ref="F3:G3"/>
    <mergeCell ref="H3:I3"/>
    <mergeCell ref="B4:C4"/>
    <mergeCell ref="F4:G4"/>
    <mergeCell ref="H4:I4"/>
    <mergeCell ref="A14:E14"/>
    <mergeCell ref="A16:E16"/>
    <mergeCell ref="A17:E17"/>
    <mergeCell ref="A18:E18"/>
    <mergeCell ref="A19:E19"/>
    <mergeCell ref="A20:E20"/>
    <mergeCell ref="A22:B22"/>
    <mergeCell ref="C22:F22"/>
    <mergeCell ref="H22:I22"/>
    <mergeCell ref="A23:B23"/>
    <mergeCell ref="C23:F23"/>
    <mergeCell ref="H23:I23"/>
    <mergeCell ref="A25:I25"/>
  </mergeCells>
  <conditionalFormatting sqref="E7:E13">
    <cfRule type="expression" dxfId="8" priority="1">
      <formula>AND(ISNUMBER($F7),$F7&gt;6,N($E7)&lt;20)</formula>
    </cfRule>
  </conditionalFormatting>
  <conditionalFormatting sqref="C8:C13">
    <cfRule type="expression" dxfId="9" priority="2">
      <formula>AND(ISNUMBER($C8),ISNUMBER($C7),ISNUMBER($D7),ROUND((1+$C8-$D7-IF($D7&lt;=$C7,1,0))*1440,0)&lt;660)</formula>
    </cfRule>
  </conditionalFormatting>
  <conditionalFormatting sqref="C7">
    <cfRule type="expression" dxfId="10" priority="3">
      <formula>AND(ISNUMBER($C$7),ISNUMBER('Week 3'!$C$13),ISNUMBER('Week 3'!$D$13),ROUND((1+$C$7-'Week 3'!$D$13-IF('Week 3'!$D$13&lt;='Week 3'!$C$13,1,0))*1440,0)&lt;660)</formula>
    </cfRule>
  </conditionalFormatting>
  <dataValidations count="5">
    <dataValidation type="custom" allowBlank="1" showErrorMessage="1" errorStyle="stop" errorTitle="Time needed" error="Type a time such as 9:00 or 17:30. A finish earlier than the start is read as the next morning." sqref="C7:C13">
      <formula1>OR(C7="",AND(ISNUMBER(C7),C7&gt;=0,C7&lt;1))</formula1>
    </dataValidation>
    <dataValidation type="custom" allowBlank="1" showErrorMessage="1" errorStyle="stop" errorTitle="Time needed" error="Type a time such as 9:00 or 17:30. A finish earlier than the start is read as the next morning." sqref="D7:D13">
      <formula1>OR(D7="",AND(ISNUMBER(D7),D7&gt;=0,D7&lt;1))</formula1>
    </dataValidation>
    <dataValidation type="whole" allowBlank="1" showErrorMessage="1" errorTitle="Whole number needed" error="Enter the unpaid break in minutes: a whole number between 0 and 480." sqref="E7:E13">
      <formula1>0</formula1>
      <formula2>480</formula2>
    </dataValidation>
    <dataValidation type="decimal" allowBlank="1" showErrorMessage="1" errorTitle="Number needed" error="Enter the leave hours for the day between 0 and 24." sqref="G7:G13">
      <formula1>0</formula1>
      <formula2>24</formula2>
    </dataValidation>
    <dataValidation type="list" allowBlank="1" showErrorMessage="1" errorStyle="warning" errorTitle="Leave type" error="Pick Annual leave, Bank holiday, Sick, TOIL, Other." sqref="H7:H13">
      <formula1>"Annual leave,Bank holiday,Sick,TOIL,Other"</formula1>
    </dataValidation>
  </dataValidations>
  <hyperlinks>
    <hyperlink ref="I1" r:id="rId1" tooltip="https://rotaleave.co.uk/templates/timesheet-template-excel"/>
  </hyperlinks>
  <pageMargins left="0.4" right="0.4" top="0.5" bottom="0.6" header="0.3" footer="0.3"/>
  <pageSetup paperSize="9" orientation="landscape" horizontalDpi="4294967295" verticalDpi="4294967295" scale="100" fitToWidth="1" fitToHeight="1"/>
  <headerFooter>
    <oddFooter>&amp;L&amp;8Made with Rotaleave - rotaleave.co.uk&amp;R&amp;8Page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10" customWidth="1"/>
    <col min="2" max="2" width="14" customWidth="1"/>
    <col min="3" max="6" width="11" customWidth="1"/>
    <col min="7" max="7" width="13" customWidth="1"/>
  </cols>
  <sheetData>
    <row r="1" ht="22" customHeight="1" spans="1:7" x14ac:dyDescent="0.25">
      <c r="A1" s="7" t="s">
        <v>50</v>
      </c>
      <c r="G1" s="8" t="s">
        <v>23</v>
      </c>
    </row>
    <row r="2" spans="1:1" x14ac:dyDescent="0.25">
      <c r="A2" s="36">
        <f>IF('Week 1'!$B$3="","","Timesheet for "&amp;'Week 1'!$B$3)</f>
      </c>
    </row>
    <row r="3" ht="32" customHeight="1" spans="1:7" x14ac:dyDescent="0.25">
      <c r="A3" s="14" t="s">
        <v>51</v>
      </c>
      <c r="B3" s="14" t="s">
        <v>27</v>
      </c>
      <c r="C3" s="14" t="s">
        <v>35</v>
      </c>
      <c r="D3" s="14" t="s">
        <v>40</v>
      </c>
      <c r="E3" s="14" t="s">
        <v>41</v>
      </c>
      <c r="F3" s="14" t="s">
        <v>52</v>
      </c>
      <c r="G3" s="14" t="s">
        <v>53</v>
      </c>
    </row>
    <row r="4" spans="1:7" x14ac:dyDescent="0.25">
      <c r="A4" s="15">
        <f>"Week 1"</f>
      </c>
      <c r="B4" s="16">
        <f>'Week 1'!$H$3</f>
      </c>
      <c r="C4" s="19">
        <f>'Week 1'!$F$14</f>
      </c>
      <c r="D4" s="19">
        <f>'Week 1'!$G$14</f>
      </c>
      <c r="E4" s="19">
        <f>'Week 1'!$F$18</f>
      </c>
      <c r="F4" s="37">
        <f>'Week 1'!$F$19</f>
      </c>
      <c r="G4" s="38">
        <f>'Week 1'!$F$20</f>
      </c>
    </row>
    <row r="5" spans="1:7" x14ac:dyDescent="0.25">
      <c r="A5" s="15">
        <f>"Week 2"</f>
      </c>
      <c r="B5" s="16">
        <f>'Week 2'!$H$3</f>
      </c>
      <c r="C5" s="19">
        <f>'Week 2'!$F$14</f>
      </c>
      <c r="D5" s="19">
        <f>'Week 2'!$G$14</f>
      </c>
      <c r="E5" s="19">
        <f>'Week 2'!$F$18</f>
      </c>
      <c r="F5" s="37">
        <f>'Week 2'!$F$19</f>
      </c>
      <c r="G5" s="38">
        <f>'Week 2'!$F$20</f>
      </c>
    </row>
    <row r="6" spans="1:7" x14ac:dyDescent="0.25">
      <c r="A6" s="15">
        <f>"Week 3"</f>
      </c>
      <c r="B6" s="16">
        <f>'Week 3'!$H$3</f>
      </c>
      <c r="C6" s="19">
        <f>'Week 3'!$F$14</f>
      </c>
      <c r="D6" s="19">
        <f>'Week 3'!$G$14</f>
      </c>
      <c r="E6" s="19">
        <f>'Week 3'!$F$18</f>
      </c>
      <c r="F6" s="37">
        <f>'Week 3'!$F$19</f>
      </c>
      <c r="G6" s="38">
        <f>'Week 3'!$F$20</f>
      </c>
    </row>
    <row r="7" spans="1:7" x14ac:dyDescent="0.25">
      <c r="A7" s="15">
        <f>"Week 4"</f>
      </c>
      <c r="B7" s="16">
        <f>'Week 4'!$H$3</f>
      </c>
      <c r="C7" s="19">
        <f>'Week 4'!$F$14</f>
      </c>
      <c r="D7" s="19">
        <f>'Week 4'!$G$14</f>
      </c>
      <c r="E7" s="19">
        <f>'Week 4'!$F$18</f>
      </c>
      <c r="F7" s="37">
        <f>'Week 4'!$F$19</f>
      </c>
      <c r="G7" s="38">
        <f>'Week 4'!$F$20</f>
      </c>
    </row>
    <row r="8" spans="1:7" x14ac:dyDescent="0.25">
      <c r="A8" s="39" t="s">
        <v>54</v>
      </c>
      <c r="B8" s="39"/>
      <c r="C8" s="24">
        <f>IF(COUNT(C4:C7)=0,"",SUM(C4:C7))</f>
      </c>
      <c r="D8" s="24">
        <f>IF(COUNT(D4:D7)=0,"",SUM(D4:D7))</f>
      </c>
      <c r="E8" s="24">
        <f>IF(COUNT(E4:E7)=0,"",SUM(E4:E7))</f>
      </c>
      <c r="F8" s="40">
        <f>IF(COUNT(F4:F7)=0,"",SUM(F4:F7))</f>
      </c>
      <c r="G8" s="41">
        <f>IF(COUNT(G4:G7)=0,"",SUM(G4:G7))</f>
      </c>
    </row>
  </sheetData>
  <hyperlinks>
    <hyperlink ref="G1" r:id="rId1" tooltip="https://rotaleave.co.uk/templates/timesheet-template-excel"/>
  </hyperlinks>
  <pageMargins left="0.4" right="0.4" top="0.5" bottom="0.6" header="0.3" footer="0.3"/>
  <pageSetup paperSize="9" orientation="landscape" horizontalDpi="4294967295" verticalDpi="4294967295" scale="100" fitToWidth="1" fitToHeight="0"/>
  <headerFooter>
    <oddFooter>&amp;L&amp;8Made with Rotaleave - rotaleave.co.uk&amp;R&amp;8Page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Week 1</vt:lpstr>
      <vt:lpstr>Week 2</vt:lpstr>
      <vt:lpstr>Week 3</vt:lpstr>
      <vt:lpstr>Week 4</vt:lpstr>
      <vt:lpstr>Summary</vt:lpstr>
    </vt:vector>
  </TitlesOfParts>
  <Company>Rotaleave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Rotaleave</dc:creator>
  <dc:title>Weekly timesheet template - free Excel template</dc:title>
  <dc:subject>A weekly timesheet for one employee: start, finish and break times, hours worked, leave hours, contracted hours, pay and sign-off, for four weeks</dc:subject>
  <dc:description>Free weekly timesheet template from Rotaleave. https://rotaleave.co.uk/templates/timesheet-template-excel</dc:description>
  <cp:keywords>timesheet template, weekly timesheet, employee timesheet, timesheet Excel, hours worked, UK, Rotaleave</cp:keywords>
  <cp:category>Free Excel template</cp:category>
  <cp:lastModifiedBy>Rotaleave</cp:lastModifiedBy>
  <dcterms:created xsi:type="dcterms:W3CDTF">2026-10-26T00:00:00Z</dcterms:created>
  <dcterms:modified xsi:type="dcterms:W3CDTF">2026-10-26T00:00:00Z</dcterms:modified>
</cp:coreProperties>
</file>